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llgemein\Scanner-Dateien\ALBM\NIA\Themenstruktur\1.1.1 Natürliche Personen\Liegenschaft\"/>
    </mc:Choice>
  </mc:AlternateContent>
  <xr:revisionPtr revIDLastSave="0" documentId="8_{A066CDFE-35BF-4E09-8D02-525169BB3291}" xr6:coauthVersionLast="36" xr6:coauthVersionMax="36" xr10:uidLastSave="{00000000-0000-0000-0000-000000000000}"/>
  <bookViews>
    <workbookView xWindow="600" yWindow="90" windowWidth="23715" windowHeight="13605" xr2:uid="{00000000-000D-0000-FFFF-FFFF00000000}"/>
  </bookViews>
  <sheets>
    <sheet name="Baurecht 2-FH" sheetId="3" r:id="rId1"/>
  </sheets>
  <definedNames>
    <definedName name="_xlnm.Print_Area" localSheetId="0">'Baurecht 2-FH'!$A$1:$AK$55</definedName>
    <definedName name="Gesamt" localSheetId="0">'Baurecht 2-FH'!$AG$23</definedName>
    <definedName name="Geschäftlich" localSheetId="0">'Baurecht 2-FH'!$AG$24</definedName>
    <definedName name="Geschäftlich">#REF!</definedName>
    <definedName name="WRNN" localSheetId="0">'Baurecht 2-FH'!$AG$26</definedName>
    <definedName name="WRNN">#REF!</definedName>
  </definedNames>
  <calcPr calcId="191029"/>
</workbook>
</file>

<file path=xl/calcChain.xml><?xml version="1.0" encoding="utf-8"?>
<calcChain xmlns="http://schemas.openxmlformats.org/spreadsheetml/2006/main">
  <c r="V26" i="3" l="1"/>
  <c r="Z34" i="3" l="1"/>
  <c r="D50" i="3" l="1"/>
  <c r="AJ27" i="3"/>
  <c r="AG23" i="3" l="1"/>
  <c r="AD25" i="3" s="1"/>
  <c r="V24" i="3" l="1"/>
  <c r="V23" i="3"/>
  <c r="AE54" i="3" l="1"/>
  <c r="C50" i="3"/>
  <c r="AE42" i="3"/>
  <c r="AD21" i="3"/>
  <c r="AF35" i="3" l="1"/>
  <c r="Z39" i="3"/>
  <c r="Z40" i="3" s="1"/>
  <c r="Z41" i="3" l="1"/>
  <c r="J39" i="3"/>
  <c r="Z42" i="3" l="1"/>
  <c r="Z43" i="3" s="1"/>
  <c r="Z44" i="3" s="1"/>
  <c r="C51" i="3" l="1"/>
  <c r="AE44" i="3"/>
  <c r="D51" i="3"/>
  <c r="Z45" i="3"/>
  <c r="AF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RICM</author>
    <author>Massimo Ricchello</author>
  </authors>
  <commentList>
    <comment ref="A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Mussfeld!
</t>
        </r>
        <r>
          <rPr>
            <sz val="8"/>
            <color indexed="81"/>
            <rFont val="Tahoma"/>
            <family val="2"/>
          </rPr>
          <t>Gemäss Steuererklärungsformular</t>
        </r>
      </text>
    </comment>
    <comment ref="AA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Mussfeld!
Beurkundungsdatum oder Datum vom Übergang Nutzen und Schaden (</t>
        </r>
        <r>
          <rPr>
            <sz val="8"/>
            <color indexed="81"/>
            <rFont val="Tahoma"/>
            <family val="2"/>
          </rPr>
          <t>ersichtlich aus der Handänderung oder aus dem Kaufvertrag)</t>
        </r>
      </text>
    </comment>
    <comment ref="V1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allgem. Kommentar</t>
        </r>
      </text>
    </comment>
    <comment ref="AG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ja = </t>
        </r>
        <r>
          <rPr>
            <sz val="8"/>
            <color indexed="81"/>
            <rFont val="Tahoma"/>
            <family val="2"/>
          </rPr>
          <t>der Pflichtige benutzt in der selbstbewohnten Liegenschaft Räumlichkeiten für die selbständige Erwerbstätigkeit</t>
        </r>
        <r>
          <rPr>
            <b/>
            <sz val="8"/>
            <color indexed="81"/>
            <rFont val="Tahoma"/>
            <family val="2"/>
          </rPr>
          <t xml:space="preserve">
NB: Massgebend ist der anrechenbare Mietanteil, nicht der effektiv verbuchte.</t>
        </r>
      </text>
    </comment>
    <comment ref="AG2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Für die Berechnung wird die Anzahl Zimmer +2 gerechnet, damit werden die übrigen Räume (Küche, Badezimmer, WC und Nebenräume wie Entrée, Estrich, Keller, Garage usw.) berücksichtigt.</t>
        </r>
      </text>
    </comment>
  </commentList>
</comments>
</file>

<file path=xl/sharedStrings.xml><?xml version="1.0" encoding="utf-8"?>
<sst xmlns="http://schemas.openxmlformats.org/spreadsheetml/2006/main" count="59" uniqueCount="56">
  <si>
    <t>Neubewertung</t>
  </si>
  <si>
    <t>Erwerb 1988 und später</t>
  </si>
  <si>
    <t>INTERN</t>
  </si>
  <si>
    <t>Zug</t>
  </si>
  <si>
    <t>Steuerverwaltung, Postfach 16, 6301 Zug</t>
  </si>
  <si>
    <t>Gemeinde</t>
  </si>
  <si>
    <t>Oberägeri</t>
  </si>
  <si>
    <t>Strasse/Nr.</t>
  </si>
  <si>
    <t>Unterägeri</t>
  </si>
  <si>
    <t>GBP-Nr.</t>
  </si>
  <si>
    <t>Menzingen</t>
  </si>
  <si>
    <t>Name</t>
  </si>
  <si>
    <t>Assek.-Nr.</t>
  </si>
  <si>
    <t>Baar</t>
  </si>
  <si>
    <t>Vorname</t>
  </si>
  <si>
    <t>Baujahr</t>
  </si>
  <si>
    <t>Cham</t>
  </si>
  <si>
    <t>Strasse</t>
  </si>
  <si>
    <t>Hünenberg</t>
  </si>
  <si>
    <t>PLZ/Ort</t>
  </si>
  <si>
    <t>Steinhausen</t>
  </si>
  <si>
    <t>Erwerbsdatum</t>
  </si>
  <si>
    <t>Risch</t>
  </si>
  <si>
    <t>Walchwil</t>
  </si>
  <si>
    <t>Geschäftlich genutze Räume?</t>
  </si>
  <si>
    <t>nein</t>
  </si>
  <si>
    <t>Neuheim</t>
  </si>
  <si>
    <t>ja</t>
  </si>
  <si>
    <t>Berechnung der steuerbaren Werte</t>
  </si>
  <si>
    <t>Ermittlung des Vermögenssteuerwertes</t>
  </si>
  <si>
    <t>Steuerlicher Verkehrswert</t>
  </si>
  <si>
    <t>Ermittlung des Eigenmietwertes</t>
  </si>
  <si>
    <t>Verkehrsmietwert</t>
  </si>
  <si>
    <t>1)</t>
  </si>
  <si>
    <t>anrechenbarer Mietanteil für geschäftlich genutzte Räume</t>
  </si>
  <si>
    <t>./.</t>
  </si>
  <si>
    <t>Einschlag gemäss § 6 Abs. 1 VO zum Steuergesetz</t>
  </si>
  <si>
    <t>Massgebender Mietwert</t>
  </si>
  <si>
    <r>
      <t>Steuerbarer Mietwert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der selbst genutzten privaten Räumlichkeiten (abgerundet auf Fr. 100)</t>
    </r>
  </si>
  <si>
    <t>Zug,</t>
  </si>
  <si>
    <t>Anrede</t>
  </si>
  <si>
    <t>+ Wertvermehrende Investitionen seit dem Erwerb</t>
  </si>
  <si>
    <r>
      <t xml:space="preserve">Steuerwert </t>
    </r>
    <r>
      <rPr>
        <sz val="8"/>
        <rFont val="Arial"/>
        <family val="2"/>
      </rPr>
      <t>entspricht 75% des steuerlichen Verkehrswertes (abgerundet auf Fr. 1'000)</t>
    </r>
  </si>
  <si>
    <t>des Fr. 850'000 übersteigenden Anteils des steuerlichen Verkehrswertes</t>
  </si>
  <si>
    <t>Zweifamilienhaus im Baurecht</t>
  </si>
  <si>
    <t>Anzahl Zimmer gesamt</t>
  </si>
  <si>
    <t>Anzahl Zimmer vermietet</t>
  </si>
  <si>
    <r>
      <t>Erwerbspreis</t>
    </r>
    <r>
      <rPr>
        <sz val="8"/>
        <rFont val="Arial"/>
        <family val="2"/>
      </rPr>
      <t xml:space="preserve"> (inkl. Garagen-, Einstell-, Abstellplätze und Bastelräume)</t>
    </r>
  </si>
  <si>
    <t>Abzug für fremdvermietete Zimmer</t>
  </si>
  <si>
    <t>Verkehrsmietwert nach Abzug der fremdvermieteten Räume</t>
  </si>
  <si>
    <t>des steuerlichen Verkehrswertes bis Fr. 850'000</t>
  </si>
  <si>
    <t>Verkehrsmietwert der privat genutzten Räumlichkeiten</t>
  </si>
  <si>
    <t>Sachbearbeiter</t>
  </si>
  <si>
    <t>Vorlage www.zug.ch/tax</t>
  </si>
  <si>
    <t>Berechnungshilfe</t>
  </si>
  <si>
    <t>Pers.ID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</si>
</sst>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dd/mm/yyyy;@"/>
    <numFmt numFmtId="165" formatCode="0.0"/>
    <numFmt numFmtId="166" formatCode="_ * #,##0_ ;_ * \-#,##0_ ;_ * &quot;-&quot;??_ ;_ @_ "/>
    <numFmt numFmtId="167" formatCode="0.000%"/>
    <numFmt numFmtId="168" formatCode="0.0%"/>
    <numFmt numFmtId="169" formatCode="[$-807]d/\ mmmm\ yyyy;@"/>
    <numFmt numFmtId="170" formatCode="_ * #,##0.0_ ;_ * \-#,##0.0_ ;_ * &quot;-&quot;??_ ;_ @_ "/>
    <numFmt numFmtId="171" formatCode="0000\-00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0" xfId="0" quotePrefix="1" applyNumberFormat="1" applyFont="1" applyFill="1" applyBorder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Protection="1"/>
    <xf numFmtId="49" fontId="0" fillId="0" borderId="0" xfId="0" applyNumberFormat="1" applyFill="1" applyBorder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NumberFormat="1" applyFill="1" applyBorder="1" applyProtection="1"/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7" fillId="0" borderId="0" xfId="0" applyNumberFormat="1" applyFont="1" applyFill="1" applyBorder="1" applyProtection="1"/>
    <xf numFmtId="0" fontId="0" fillId="0" borderId="0" xfId="0" quotePrefix="1" applyNumberForma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0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left"/>
    </xf>
    <xf numFmtId="166" fontId="0" fillId="0" borderId="0" xfId="1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Protection="1"/>
    <xf numFmtId="0" fontId="3" fillId="0" borderId="0" xfId="0" quotePrefix="1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12" fillId="0" borderId="0" xfId="0" applyNumberFormat="1" applyFont="1" applyFill="1" applyBorder="1" applyProtection="1"/>
    <xf numFmtId="166" fontId="12" fillId="0" borderId="0" xfId="1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Protection="1"/>
    <xf numFmtId="167" fontId="0" fillId="0" borderId="0" xfId="0" applyNumberForma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top" wrapText="1"/>
    </xf>
    <xf numFmtId="0" fontId="0" fillId="0" borderId="0" xfId="0" applyFont="1" applyAlignment="1" applyProtection="1"/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2" fillId="0" borderId="3" xfId="1" applyNumberFormat="1" applyFont="1" applyFill="1" applyBorder="1" applyAlignment="1" applyProtection="1">
      <alignment horizontal="right"/>
    </xf>
    <xf numFmtId="168" fontId="12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9" fontId="1" fillId="0" borderId="0" xfId="0" applyNumberFormat="1" applyFont="1" applyFill="1" applyBorder="1" applyAlignment="1" applyProtection="1">
      <alignment horizontal="center"/>
    </xf>
    <xf numFmtId="166" fontId="0" fillId="0" borderId="1" xfId="1" applyNumberFormat="1" applyFont="1" applyFill="1" applyBorder="1" applyAlignment="1" applyProtection="1">
      <alignment horizontal="right"/>
    </xf>
    <xf numFmtId="166" fontId="0" fillId="0" borderId="2" xfId="0" applyNumberFormat="1" applyFill="1" applyBorder="1" applyAlignment="1" applyProtection="1">
      <alignment horizontal="right"/>
    </xf>
    <xf numFmtId="168" fontId="12" fillId="0" borderId="0" xfId="0" applyNumberFormat="1" applyFont="1" applyFill="1" applyBorder="1" applyAlignment="1" applyProtection="1">
      <alignment horizontal="left"/>
    </xf>
    <xf numFmtId="166" fontId="0" fillId="0" borderId="2" xfId="1" applyNumberFormat="1" applyFont="1" applyFill="1" applyBorder="1" applyAlignment="1" applyProtection="1">
      <alignment horizontal="right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</xf>
    <xf numFmtId="166" fontId="0" fillId="0" borderId="0" xfId="1" applyNumberFormat="1" applyFont="1" applyFill="1" applyBorder="1" applyAlignment="1" applyProtection="1">
      <alignment horizontal="right"/>
    </xf>
    <xf numFmtId="166" fontId="0" fillId="2" borderId="0" xfId="1" applyNumberFormat="1" applyFont="1" applyFill="1" applyBorder="1" applyAlignment="1" applyProtection="1">
      <alignment horizontal="right"/>
      <protection locked="0"/>
    </xf>
    <xf numFmtId="166" fontId="0" fillId="2" borderId="1" xfId="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wrapText="1"/>
    </xf>
    <xf numFmtId="170" fontId="1" fillId="2" borderId="0" xfId="1" applyNumberFormat="1" applyFont="1" applyFill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165" fontId="1" fillId="2" borderId="0" xfId="1" applyNumberFormat="1" applyFont="1" applyFill="1" applyBorder="1" applyAlignment="1" applyProtection="1">
      <alignment horizontal="right"/>
      <protection locked="0"/>
    </xf>
    <xf numFmtId="170" fontId="1" fillId="0" borderId="0" xfId="1" applyNumberFormat="1" applyFont="1" applyFill="1" applyBorder="1" applyAlignment="1" applyProtection="1"/>
    <xf numFmtId="49" fontId="0" fillId="2" borderId="0" xfId="0" applyNumberFormat="1" applyFont="1" applyFill="1" applyBorder="1" applyAlignment="1" applyProtection="1">
      <alignment horizontal="left"/>
      <protection locked="0"/>
    </xf>
    <xf numFmtId="1" fontId="1" fillId="2" borderId="0" xfId="1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71" fontId="1" fillId="2" borderId="0" xfId="0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7"/>
  <sheetViews>
    <sheetView showGridLines="0" showRowColHeaders="0" tabSelected="1" zoomScaleNormal="100" workbookViewId="0">
      <pane ySplit="8" topLeftCell="A9" activePane="bottomLeft" state="frozen"/>
      <selection activeCell="W47" sqref="W47"/>
      <selection pane="bottomLeft" activeCell="AB6" sqref="AB6:AC6"/>
    </sheetView>
  </sheetViews>
  <sheetFormatPr baseColWidth="10" defaultColWidth="2.42578125" defaultRowHeight="12.75" x14ac:dyDescent="0.2"/>
  <cols>
    <col min="1" max="25" width="2.5703125" style="8" customWidth="1"/>
    <col min="26" max="26" width="3.7109375" style="8" customWidth="1"/>
    <col min="27" max="32" width="2.5703125" style="8" customWidth="1"/>
    <col min="33" max="36" width="2.5703125" style="7" customWidth="1"/>
    <col min="37" max="37" width="2.5703125" style="19" customWidth="1"/>
    <col min="38" max="38" width="9.5703125" style="27" hidden="1" customWidth="1"/>
    <col min="39" max="16384" width="2.42578125" style="7"/>
  </cols>
  <sheetData>
    <row r="1" spans="1:38" ht="14.25" customHeight="1" x14ac:dyDescent="0.2">
      <c r="A1" s="1"/>
      <c r="B1" s="1"/>
      <c r="C1" s="1"/>
      <c r="D1" s="54" t="s">
        <v>53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3"/>
      <c r="Q1" s="1"/>
      <c r="R1" s="3"/>
      <c r="S1" s="23"/>
      <c r="T1" s="23"/>
      <c r="U1" s="23"/>
      <c r="V1" s="23"/>
      <c r="W1" s="23"/>
      <c r="X1" s="23"/>
      <c r="Y1" s="50"/>
      <c r="Z1" s="23"/>
      <c r="AA1" s="23"/>
      <c r="AB1" s="23"/>
      <c r="AC1" s="23"/>
      <c r="AD1" s="1"/>
      <c r="AE1" s="1"/>
      <c r="AF1" s="1"/>
      <c r="AG1" s="1"/>
      <c r="AH1" s="1"/>
      <c r="AI1" s="1"/>
      <c r="AJ1" s="1"/>
      <c r="AK1" s="5"/>
      <c r="AL1" s="6"/>
    </row>
    <row r="2" spans="1:38" ht="12" customHeight="1" x14ac:dyDescent="0.2">
      <c r="A2" s="1"/>
      <c r="B2" s="1"/>
      <c r="C2" s="1"/>
      <c r="D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3"/>
      <c r="T2" s="23"/>
      <c r="U2" s="23"/>
      <c r="V2" s="23"/>
      <c r="W2" s="23"/>
      <c r="X2" s="23"/>
      <c r="Y2" s="51"/>
      <c r="Z2" s="50"/>
      <c r="AA2" s="52"/>
      <c r="AB2" s="53"/>
      <c r="AC2" s="53"/>
      <c r="AD2" s="10"/>
      <c r="AE2" s="10"/>
      <c r="AF2" s="10"/>
      <c r="AG2" s="10"/>
      <c r="AH2" s="11"/>
      <c r="AI2" s="11"/>
      <c r="AJ2" s="11"/>
      <c r="AK2" s="5"/>
      <c r="AL2" s="6"/>
    </row>
    <row r="3" spans="1:38" ht="12" customHeight="1" x14ac:dyDescent="0.2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3"/>
      <c r="T3" s="23"/>
      <c r="U3" s="23"/>
      <c r="V3" s="23"/>
      <c r="W3" s="23"/>
      <c r="X3" s="23"/>
      <c r="Y3" s="50"/>
      <c r="Z3" s="50"/>
      <c r="AA3" s="53"/>
      <c r="AB3" s="53"/>
      <c r="AC3" s="50"/>
      <c r="AD3" s="12"/>
      <c r="AE3" s="13"/>
      <c r="AF3" s="12"/>
      <c r="AG3" s="12"/>
      <c r="AH3" s="11"/>
      <c r="AI3" s="11"/>
      <c r="AJ3" s="11"/>
      <c r="AK3" s="5"/>
      <c r="AL3" s="6"/>
    </row>
    <row r="4" spans="1:38" ht="20.100000000000001" customHeight="1" x14ac:dyDescent="0.2">
      <c r="A4" s="1"/>
      <c r="B4" s="1"/>
      <c r="C4" s="1"/>
      <c r="D4" s="55" t="s">
        <v>54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/>
      <c r="T4" s="23"/>
      <c r="U4" s="23"/>
      <c r="V4" s="23"/>
      <c r="W4" s="23"/>
      <c r="X4" s="23"/>
      <c r="Y4" s="50"/>
      <c r="Z4" s="50"/>
      <c r="AA4" s="53"/>
      <c r="AB4" s="53"/>
      <c r="AC4" s="50"/>
      <c r="AD4" s="12"/>
      <c r="AE4" s="13"/>
      <c r="AF4" s="12"/>
      <c r="AG4" s="12"/>
      <c r="AH4" s="11"/>
      <c r="AI4" s="11"/>
      <c r="AJ4" s="11"/>
      <c r="AK4" s="5"/>
      <c r="AL4" s="6"/>
    </row>
    <row r="5" spans="1:38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3"/>
      <c r="T5" s="23"/>
      <c r="U5" s="23"/>
      <c r="V5" s="23"/>
      <c r="W5" s="23"/>
      <c r="X5" s="23"/>
      <c r="Y5" s="50"/>
      <c r="Z5" s="50"/>
      <c r="AA5" s="53"/>
      <c r="AB5" s="53"/>
      <c r="AC5" s="50"/>
      <c r="AD5" s="12"/>
      <c r="AE5" s="13"/>
      <c r="AF5" s="12"/>
      <c r="AG5" s="12"/>
      <c r="AH5" s="11"/>
      <c r="AI5" s="11"/>
      <c r="AJ5" s="11"/>
      <c r="AK5" s="5"/>
      <c r="AL5" s="6"/>
    </row>
    <row r="6" spans="1:38" ht="14.25" customHeight="1" x14ac:dyDescent="0.2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0</v>
      </c>
      <c r="W6" s="1"/>
      <c r="X6" s="1"/>
      <c r="Y6" s="7"/>
      <c r="Z6" s="9"/>
      <c r="AA6" s="10"/>
      <c r="AB6" s="81"/>
      <c r="AC6" s="81"/>
      <c r="AD6" s="10"/>
      <c r="AE6" s="7"/>
      <c r="AF6" s="7"/>
      <c r="AG6" s="10"/>
      <c r="AH6" s="11"/>
      <c r="AI6" s="11"/>
      <c r="AJ6" s="11"/>
      <c r="AK6" s="5"/>
      <c r="AL6" s="6"/>
    </row>
    <row r="7" spans="1:38" ht="14.25" customHeight="1" x14ac:dyDescent="0.2">
      <c r="A7" s="1"/>
      <c r="B7" s="7"/>
      <c r="C7" s="7"/>
      <c r="D7" s="1"/>
      <c r="E7" s="1"/>
      <c r="F7" s="1"/>
      <c r="G7" s="1"/>
      <c r="H7" s="7"/>
      <c r="I7" s="4"/>
      <c r="J7" s="7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 t="s">
        <v>44</v>
      </c>
      <c r="W7" s="1"/>
      <c r="X7" s="1"/>
      <c r="Y7" s="7"/>
      <c r="Z7" s="7"/>
      <c r="AA7" s="1"/>
      <c r="AB7" s="1"/>
      <c r="AC7" s="1"/>
      <c r="AD7" s="1"/>
      <c r="AE7" s="1"/>
      <c r="AF7" s="7"/>
      <c r="AG7" s="4"/>
      <c r="AH7" s="1"/>
      <c r="AI7" s="1"/>
      <c r="AJ7" s="1"/>
      <c r="AK7" s="5"/>
      <c r="AL7" s="6"/>
    </row>
    <row r="8" spans="1:38" ht="14.25" customHeight="1" x14ac:dyDescent="0.2">
      <c r="A8" s="1"/>
      <c r="B8" s="7"/>
      <c r="C8" s="7"/>
      <c r="D8" s="1"/>
      <c r="E8" s="1"/>
      <c r="F8" s="1"/>
      <c r="G8" s="1"/>
      <c r="H8" s="1"/>
      <c r="I8" s="1"/>
      <c r="J8" s="1"/>
      <c r="K8" s="14"/>
      <c r="L8" s="1"/>
      <c r="M8" s="1"/>
      <c r="N8" s="1"/>
      <c r="O8" s="1"/>
      <c r="P8" s="1"/>
      <c r="Q8" s="1"/>
      <c r="R8" s="1"/>
      <c r="S8" s="1"/>
      <c r="T8" s="1"/>
      <c r="U8" s="7"/>
      <c r="V8" s="15" t="s">
        <v>1</v>
      </c>
      <c r="W8" s="1"/>
      <c r="X8" s="1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  <c r="AL8" s="6"/>
    </row>
    <row r="9" spans="1:38" s="19" customFormat="1" ht="14.25" customHeight="1" x14ac:dyDescent="0.2">
      <c r="A9" s="16"/>
      <c r="B9" s="17"/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8" t="s">
        <v>2</v>
      </c>
    </row>
    <row r="10" spans="1:38" ht="14.25" customHeight="1" x14ac:dyDescent="0.2">
      <c r="A10" s="1"/>
      <c r="C10" s="1"/>
      <c r="D10" s="20" t="s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  <c r="V10" s="7" t="s">
        <v>55</v>
      </c>
      <c r="W10" s="1"/>
      <c r="X10" s="1"/>
      <c r="Y10" s="1"/>
      <c r="Z10" s="1"/>
      <c r="AA10" s="82"/>
      <c r="AB10" s="82"/>
      <c r="AC10" s="82"/>
      <c r="AD10" s="82"/>
      <c r="AE10" s="82"/>
      <c r="AF10" s="1"/>
      <c r="AG10" s="1"/>
      <c r="AH10" s="1"/>
      <c r="AI10" s="1"/>
      <c r="AJ10" s="1"/>
      <c r="AK10" s="5"/>
      <c r="AL10" s="6"/>
    </row>
    <row r="11" spans="1:38" ht="14.25" customHeight="1" x14ac:dyDescent="0.2">
      <c r="A11" s="1"/>
      <c r="M11" s="1"/>
      <c r="N11" s="9"/>
      <c r="O11" s="9"/>
      <c r="P11" s="9"/>
      <c r="Q11" s="9"/>
      <c r="R11" s="9"/>
      <c r="S11" s="1"/>
      <c r="U11" s="7"/>
      <c r="V11" s="7" t="s">
        <v>5</v>
      </c>
      <c r="W11" s="1"/>
      <c r="X11" s="1"/>
      <c r="Z11" s="7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5"/>
      <c r="AL11" s="6" t="s">
        <v>3</v>
      </c>
    </row>
    <row r="12" spans="1:38" ht="14.25" customHeight="1" x14ac:dyDescent="0.2">
      <c r="A12" s="1"/>
      <c r="D12" s="75" t="s">
        <v>40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1"/>
      <c r="P12" s="1"/>
      <c r="Q12" s="1"/>
      <c r="R12" s="1"/>
      <c r="S12" s="1"/>
      <c r="U12" s="7"/>
      <c r="V12" s="7" t="s">
        <v>7</v>
      </c>
      <c r="W12" s="1"/>
      <c r="X12" s="1"/>
      <c r="Z12" s="7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6" t="s">
        <v>6</v>
      </c>
    </row>
    <row r="13" spans="1:38" ht="14.25" customHeight="1" x14ac:dyDescent="0.2">
      <c r="A13" s="1"/>
      <c r="D13" s="75" t="s">
        <v>11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1"/>
      <c r="P13" s="1"/>
      <c r="Q13" s="1"/>
      <c r="R13" s="1"/>
      <c r="S13" s="1"/>
      <c r="U13" s="7"/>
      <c r="V13" s="7" t="s">
        <v>9</v>
      </c>
      <c r="W13" s="1"/>
      <c r="X13" s="1"/>
      <c r="Z13" s="7"/>
      <c r="AA13" s="78"/>
      <c r="AB13" s="75"/>
      <c r="AC13" s="75"/>
      <c r="AD13" s="75"/>
      <c r="AE13" s="75"/>
      <c r="AF13" s="7"/>
      <c r="AK13" s="7"/>
      <c r="AL13" s="6" t="s">
        <v>8</v>
      </c>
    </row>
    <row r="14" spans="1:38" ht="14.25" customHeight="1" x14ac:dyDescent="0.2">
      <c r="A14" s="1"/>
      <c r="D14" s="75" t="s">
        <v>14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4"/>
      <c r="P14" s="14"/>
      <c r="Q14" s="14"/>
      <c r="R14" s="14"/>
      <c r="S14" s="14"/>
      <c r="U14" s="7"/>
      <c r="V14" s="23" t="s">
        <v>12</v>
      </c>
      <c r="W14" s="21"/>
      <c r="Z14" s="7"/>
      <c r="AA14" s="78"/>
      <c r="AB14" s="75"/>
      <c r="AC14" s="75"/>
      <c r="AD14" s="75"/>
      <c r="AE14" s="75"/>
      <c r="AF14" s="22"/>
      <c r="AG14" s="14"/>
      <c r="AH14" s="14"/>
      <c r="AI14" s="14"/>
      <c r="AJ14" s="14"/>
      <c r="AK14" s="5"/>
      <c r="AL14" s="6" t="s">
        <v>10</v>
      </c>
    </row>
    <row r="15" spans="1:38" ht="14.25" customHeight="1" x14ac:dyDescent="0.2">
      <c r="A15" s="1"/>
      <c r="D15" s="75" t="s">
        <v>17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"/>
      <c r="P15" s="1"/>
      <c r="Q15" s="1"/>
      <c r="R15" s="1"/>
      <c r="S15" s="1"/>
      <c r="U15" s="7"/>
      <c r="V15" s="23" t="s">
        <v>15</v>
      </c>
      <c r="W15" s="1"/>
      <c r="X15" s="1"/>
      <c r="Z15" s="7"/>
      <c r="AA15" s="79"/>
      <c r="AB15" s="79"/>
      <c r="AC15" s="79"/>
      <c r="AD15" s="79"/>
      <c r="AE15" s="79"/>
      <c r="AF15" s="1"/>
      <c r="AG15" s="1"/>
      <c r="AH15" s="1"/>
      <c r="AI15" s="1"/>
      <c r="AJ15" s="1"/>
      <c r="AK15" s="5"/>
      <c r="AL15" s="6" t="s">
        <v>13</v>
      </c>
    </row>
    <row r="16" spans="1:38" ht="14.25" customHeight="1" x14ac:dyDescent="0.2">
      <c r="A16" s="1"/>
      <c r="B16" s="1"/>
      <c r="C16" s="1"/>
      <c r="D16" s="75" t="s">
        <v>19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"/>
      <c r="P16" s="1"/>
      <c r="Q16" s="1"/>
      <c r="R16" s="1"/>
      <c r="S16" s="1"/>
      <c r="U16" s="7"/>
      <c r="V16" s="8" t="s">
        <v>21</v>
      </c>
      <c r="W16" s="1"/>
      <c r="X16" s="1"/>
      <c r="Z16" s="7"/>
      <c r="AA16" s="80"/>
      <c r="AB16" s="80"/>
      <c r="AC16" s="80"/>
      <c r="AD16" s="80"/>
      <c r="AE16" s="80"/>
      <c r="AF16" s="1"/>
      <c r="AG16" s="1"/>
      <c r="AH16" s="1"/>
      <c r="AI16" s="1"/>
      <c r="AJ16" s="1"/>
      <c r="AK16" s="5"/>
      <c r="AL16" s="6" t="s">
        <v>16</v>
      </c>
    </row>
    <row r="17" spans="1:38" ht="14.25" customHeight="1" x14ac:dyDescent="0.2">
      <c r="A17" s="1"/>
      <c r="B17" s="1"/>
      <c r="C17" s="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U17" s="7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6" t="s">
        <v>18</v>
      </c>
    </row>
    <row r="18" spans="1:38" ht="14.25" customHeight="1" x14ac:dyDescent="0.2">
      <c r="A18" s="1"/>
      <c r="B18" s="1"/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K18" s="7"/>
      <c r="AL18" s="6" t="s">
        <v>20</v>
      </c>
    </row>
    <row r="19" spans="1:38" ht="14.25" customHeight="1" x14ac:dyDescent="0.2">
      <c r="A19" s="1"/>
      <c r="B19" s="1"/>
      <c r="C19" s="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U19" s="7"/>
      <c r="V19" s="32" t="s">
        <v>45</v>
      </c>
      <c r="W19" s="1"/>
      <c r="X19" s="1"/>
      <c r="Z19" s="24"/>
      <c r="AA19" s="24"/>
      <c r="AB19" s="24"/>
      <c r="AC19" s="24"/>
      <c r="AD19" s="1"/>
      <c r="AE19" s="1"/>
      <c r="AF19" s="7"/>
      <c r="AG19" s="76"/>
      <c r="AH19" s="76"/>
      <c r="AK19" s="5"/>
      <c r="AL19" s="6" t="s">
        <v>22</v>
      </c>
    </row>
    <row r="20" spans="1:38" ht="14.25" customHeight="1" x14ac:dyDescent="0.2">
      <c r="A20" s="1"/>
      <c r="B20" s="1"/>
      <c r="C20" s="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U20" s="7"/>
      <c r="V20" s="32" t="s">
        <v>46</v>
      </c>
      <c r="W20" s="1"/>
      <c r="X20" s="1"/>
      <c r="Z20" s="24"/>
      <c r="AA20" s="24"/>
      <c r="AB20" s="24"/>
      <c r="AC20" s="24"/>
      <c r="AD20" s="1"/>
      <c r="AE20" s="1"/>
      <c r="AF20" s="7"/>
      <c r="AG20" s="76"/>
      <c r="AH20" s="76"/>
      <c r="AK20" s="5"/>
      <c r="AL20" s="6" t="s">
        <v>23</v>
      </c>
    </row>
    <row r="21" spans="1:38" ht="14.25" customHeight="1" x14ac:dyDescent="0.2">
      <c r="A21" s="1"/>
      <c r="B21" s="1"/>
      <c r="C21" s="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U21" s="32"/>
      <c r="V21" s="1"/>
      <c r="W21" s="1"/>
      <c r="X21" s="1"/>
      <c r="Z21" s="24"/>
      <c r="AA21" s="24"/>
      <c r="AB21" s="24"/>
      <c r="AC21" s="24"/>
      <c r="AD21" s="26" t="str">
        <f>IF(((AG19-AG20)&lt;0),"Eingabe implausibel!","")</f>
        <v/>
      </c>
      <c r="AE21" s="1"/>
      <c r="AF21" s="7"/>
      <c r="AG21" s="1"/>
      <c r="AH21" s="1"/>
      <c r="AI21" s="1"/>
      <c r="AJ21" s="1"/>
      <c r="AK21" s="5"/>
      <c r="AL21" s="6" t="s">
        <v>26</v>
      </c>
    </row>
    <row r="22" spans="1:38" ht="14.25" customHeight="1" x14ac:dyDescent="0.2">
      <c r="A22" s="1"/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U22" s="7"/>
      <c r="V22" s="14" t="s">
        <v>24</v>
      </c>
      <c r="W22" s="7"/>
      <c r="X22" s="1"/>
      <c r="Y22" s="1"/>
      <c r="Z22" s="1"/>
      <c r="AA22" s="1"/>
      <c r="AB22" s="1"/>
      <c r="AC22" s="1"/>
      <c r="AF22" s="7"/>
      <c r="AG22" s="67" t="s">
        <v>25</v>
      </c>
      <c r="AH22" s="68"/>
      <c r="AI22" s="1"/>
      <c r="AK22" s="7"/>
      <c r="AL22" s="6"/>
    </row>
    <row r="23" spans="1:38" ht="14.25" customHeight="1" x14ac:dyDescent="0.2">
      <c r="A23" s="1"/>
      <c r="B23" s="1"/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V23" s="25" t="str">
        <f>IF(AG22="ja","Anzahl Zimmer gesamt","")</f>
        <v/>
      </c>
      <c r="W23" s="1"/>
      <c r="X23" s="1"/>
      <c r="Y23" s="1"/>
      <c r="Z23" s="1"/>
      <c r="AA23" s="1"/>
      <c r="AG23" s="77" t="str">
        <f>IF(AG22="nein","",IF(AG22="nein",0,(AG19-AG20)))</f>
        <v/>
      </c>
      <c r="AH23" s="77"/>
      <c r="AJ23" s="1"/>
      <c r="AK23" s="5"/>
      <c r="AL23" s="6" t="s">
        <v>27</v>
      </c>
    </row>
    <row r="24" spans="1:38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25" t="str">
        <f>IF(AG22="ja","Anzahl für geschäftliche Zwecke","")</f>
        <v/>
      </c>
      <c r="W24" s="1"/>
      <c r="X24" s="1"/>
      <c r="Y24" s="7"/>
      <c r="Z24" s="1"/>
      <c r="AA24" s="1"/>
      <c r="AB24" s="1"/>
      <c r="AC24" s="1"/>
      <c r="AD24" s="1"/>
      <c r="AG24" s="74"/>
      <c r="AH24" s="74"/>
      <c r="AJ24" s="1"/>
      <c r="AK24" s="5"/>
      <c r="AL24" s="6" t="s">
        <v>25</v>
      </c>
    </row>
    <row r="25" spans="1:38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U25" s="25"/>
      <c r="V25" s="1"/>
      <c r="W25" s="1"/>
      <c r="X25" s="1"/>
      <c r="Y25" s="7"/>
      <c r="Z25" s="1"/>
      <c r="AA25" s="1"/>
      <c r="AB25" s="1"/>
      <c r="AC25" s="1"/>
      <c r="AD25" s="26" t="str">
        <f>IF(AG22="nein","",IF(AND(AG22="nein",((Gesamt+Geschäftlich)&gt;0)),"Eingabe implausibel!",IF(AND(AG22="ja",(Gesamt=Geschäftlich)),"Eingabe implausibel!",IF(AND(AG22="ja",((Gesamt-Geschäftlich)&lt;0)),"Eingabe implausibel!",""))))</f>
        <v/>
      </c>
      <c r="AF25" s="43"/>
      <c r="AG25" s="43"/>
      <c r="AI25" s="1"/>
      <c r="AJ25" s="1"/>
      <c r="AK25" s="5"/>
    </row>
    <row r="26" spans="1:38" ht="24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 s="7"/>
      <c r="V26" s="73" t="str">
        <f>IF(AND(AB6&lt;=2015,WRNN="ja"),"Wohnrecht/Nutzniessung/       Ferienliegenschaft?","Ferienliegenschaft?")</f>
        <v>Ferienliegenschaft?</v>
      </c>
      <c r="W26" s="73"/>
      <c r="X26" s="73"/>
      <c r="Y26" s="73"/>
      <c r="Z26" s="73"/>
      <c r="AA26" s="73"/>
      <c r="AB26" s="73"/>
      <c r="AC26" s="73"/>
      <c r="AD26" s="73"/>
      <c r="AE26" s="73"/>
      <c r="AG26" s="67" t="s">
        <v>25</v>
      </c>
      <c r="AH26" s="68"/>
      <c r="AI26" s="1"/>
      <c r="AK26" s="7"/>
      <c r="AL26" s="31">
        <v>0.5</v>
      </c>
    </row>
    <row r="27" spans="1:38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6" t="str">
        <f>IF(WRNN="","Auswahl treffen!","")</f>
        <v/>
      </c>
      <c r="AK27" s="5"/>
      <c r="AL27" s="31">
        <v>1</v>
      </c>
    </row>
    <row r="28" spans="1:38" ht="14.25" customHeight="1" x14ac:dyDescent="0.2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7"/>
      <c r="Z28" s="7"/>
      <c r="AA28" s="7"/>
      <c r="AB28" s="1"/>
      <c r="AC28" s="1"/>
      <c r="AD28" s="1"/>
      <c r="AE28" s="1"/>
      <c r="AF28" s="1"/>
      <c r="AG28" s="1"/>
      <c r="AH28" s="1"/>
      <c r="AI28" s="1"/>
      <c r="AJ28" s="1"/>
      <c r="AK28" s="5"/>
      <c r="AL28" s="31">
        <v>1.5</v>
      </c>
    </row>
    <row r="29" spans="1:38" ht="14.25" customHeight="1" x14ac:dyDescent="0.25">
      <c r="A29" s="1"/>
      <c r="B29" s="7"/>
      <c r="C29" s="1"/>
      <c r="D29" s="28" t="s">
        <v>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  <c r="Y29" s="7"/>
      <c r="Z29" s="7"/>
      <c r="AA29" s="7"/>
      <c r="AB29" s="1"/>
      <c r="AC29" s="1"/>
      <c r="AD29" s="1"/>
      <c r="AE29" s="1"/>
      <c r="AF29" s="1"/>
      <c r="AG29" s="1"/>
      <c r="AH29" s="1"/>
      <c r="AI29" s="1"/>
      <c r="AJ29" s="1"/>
      <c r="AK29" s="5"/>
      <c r="AL29" s="31">
        <v>2</v>
      </c>
    </row>
    <row r="30" spans="1:38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  <c r="Y30" s="7"/>
      <c r="Z30" s="7"/>
      <c r="AA30" s="7"/>
      <c r="AB30" s="1"/>
      <c r="AC30" s="1"/>
      <c r="AD30" s="1"/>
      <c r="AE30" s="1"/>
      <c r="AF30" s="1"/>
      <c r="AG30" s="1"/>
      <c r="AH30" s="1"/>
      <c r="AI30" s="1"/>
      <c r="AJ30" s="1"/>
      <c r="AK30" s="5"/>
      <c r="AL30" s="31">
        <v>2.5</v>
      </c>
    </row>
    <row r="31" spans="1:38" ht="14.25" customHeight="1" x14ac:dyDescent="0.2">
      <c r="A31" s="7"/>
      <c r="B31" s="7"/>
      <c r="C31" s="2">
        <v>1</v>
      </c>
      <c r="D31" s="2" t="s">
        <v>29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/>
      <c r="AL31" s="31">
        <v>3</v>
      </c>
    </row>
    <row r="32" spans="1:38" ht="14.25" customHeight="1" x14ac:dyDescent="0.2">
      <c r="A32" s="1"/>
      <c r="B32" s="7"/>
      <c r="C32" s="1"/>
      <c r="D32" s="1" t="s">
        <v>47</v>
      </c>
      <c r="E32" s="1"/>
      <c r="F32" s="1"/>
      <c r="G32" s="1"/>
      <c r="H32" s="1"/>
      <c r="I32" s="1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0"/>
      <c r="W32" s="7"/>
      <c r="X32" s="7"/>
      <c r="Y32" s="7"/>
      <c r="Z32" s="71"/>
      <c r="AA32" s="71"/>
      <c r="AB32" s="71"/>
      <c r="AC32" s="71"/>
      <c r="AD32" s="71"/>
      <c r="AE32" s="14"/>
      <c r="AF32" s="14"/>
      <c r="AG32" s="14"/>
      <c r="AH32" s="14"/>
      <c r="AI32" s="14"/>
      <c r="AJ32" s="14"/>
      <c r="AK32" s="5"/>
      <c r="AL32" s="31">
        <v>3.5</v>
      </c>
    </row>
    <row r="33" spans="1:256" ht="14.25" customHeight="1" x14ac:dyDescent="0.2">
      <c r="A33" s="1"/>
      <c r="B33" s="44"/>
      <c r="C33" s="44"/>
      <c r="D33" s="44" t="s">
        <v>41</v>
      </c>
      <c r="E33" s="1"/>
      <c r="F33" s="29"/>
      <c r="G33" s="14"/>
      <c r="H33" s="14"/>
      <c r="I33" s="14"/>
      <c r="J33" s="1"/>
      <c r="K33" s="1"/>
      <c r="L33" s="1"/>
      <c r="M33" s="1"/>
      <c r="N33" s="30"/>
      <c r="O33" s="30"/>
      <c r="V33" s="30"/>
      <c r="W33" s="7"/>
      <c r="X33" s="7"/>
      <c r="Y33" s="7"/>
      <c r="Z33" s="72"/>
      <c r="AA33" s="72"/>
      <c r="AB33" s="72"/>
      <c r="AC33" s="72"/>
      <c r="AD33" s="72"/>
      <c r="AE33" s="14"/>
      <c r="AF33" s="14"/>
      <c r="AG33" s="14"/>
      <c r="AH33" s="14"/>
      <c r="AI33" s="14"/>
      <c r="AJ33" s="14"/>
      <c r="AK33" s="5"/>
      <c r="AL33" s="31">
        <v>4</v>
      </c>
      <c r="IV33" s="1"/>
    </row>
    <row r="34" spans="1:256" ht="14.25" customHeight="1" x14ac:dyDescent="0.2">
      <c r="A34" s="1"/>
      <c r="B34" s="7"/>
      <c r="C34" s="1"/>
      <c r="D34" s="1" t="s">
        <v>30</v>
      </c>
      <c r="E34" s="1"/>
      <c r="F34" s="29"/>
      <c r="G34" s="14"/>
      <c r="H34" s="14"/>
      <c r="I34" s="14"/>
      <c r="J34" s="14"/>
      <c r="K34" s="12"/>
      <c r="L34" s="12"/>
      <c r="M34" s="14"/>
      <c r="N34" s="14"/>
      <c r="O34" s="14"/>
      <c r="W34" s="7"/>
      <c r="X34" s="7"/>
      <c r="Y34" s="7"/>
      <c r="Z34" s="66">
        <f>SUM(Z32:AD33)</f>
        <v>0</v>
      </c>
      <c r="AA34" s="66"/>
      <c r="AB34" s="66"/>
      <c r="AC34" s="66"/>
      <c r="AD34" s="66"/>
      <c r="AE34" s="14"/>
      <c r="AF34" s="7"/>
      <c r="AK34" s="5"/>
      <c r="AL34" s="31">
        <v>4.5</v>
      </c>
    </row>
    <row r="35" spans="1:256" ht="14.25" customHeight="1" x14ac:dyDescent="0.2">
      <c r="A35" s="1"/>
      <c r="B35" s="7"/>
      <c r="C35" s="1"/>
      <c r="D35" s="2" t="s">
        <v>42</v>
      </c>
      <c r="E35" s="1"/>
      <c r="F35" s="29"/>
      <c r="G35" s="2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"/>
      <c r="AE35" s="7"/>
      <c r="AF35" s="56">
        <f>ROUNDDOWN(Z34*75/100,-3)</f>
        <v>0</v>
      </c>
      <c r="AG35" s="56"/>
      <c r="AH35" s="56"/>
      <c r="AI35" s="56"/>
      <c r="AJ35" s="56"/>
      <c r="AK35" s="5"/>
      <c r="AL35" s="31">
        <v>5</v>
      </c>
    </row>
    <row r="36" spans="1:256" ht="14.25" customHeight="1" x14ac:dyDescent="0.2">
      <c r="A36" s="1"/>
      <c r="AJ36" s="14"/>
      <c r="AK36" s="5"/>
      <c r="AL36" s="31">
        <v>5.5</v>
      </c>
    </row>
    <row r="37" spans="1:256" ht="14.25" customHeight="1" x14ac:dyDescent="0.2">
      <c r="A37" s="1"/>
      <c r="B37" s="1"/>
      <c r="C37" s="1"/>
      <c r="D37" s="1"/>
      <c r="E37" s="1"/>
      <c r="F37" s="29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5"/>
      <c r="AL37" s="31">
        <v>6</v>
      </c>
    </row>
    <row r="38" spans="1:256" ht="14.25" customHeight="1" x14ac:dyDescent="0.2">
      <c r="A38" s="7"/>
      <c r="B38" s="7"/>
      <c r="C38" s="2">
        <v>2</v>
      </c>
      <c r="D38" s="2" t="s">
        <v>31</v>
      </c>
      <c r="E38" s="1"/>
      <c r="F38" s="1"/>
      <c r="G38" s="3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7"/>
      <c r="S38" s="7"/>
      <c r="T38" s="7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5"/>
      <c r="AL38" s="31">
        <v>6.5</v>
      </c>
    </row>
    <row r="39" spans="1:256" ht="14.25" customHeight="1" x14ac:dyDescent="0.2">
      <c r="A39" s="1"/>
      <c r="B39" s="7"/>
      <c r="C39" s="1"/>
      <c r="D39" s="1" t="s">
        <v>32</v>
      </c>
      <c r="E39" s="1"/>
      <c r="F39" s="1"/>
      <c r="G39" s="33"/>
      <c r="H39" s="14"/>
      <c r="I39" s="7"/>
      <c r="J39" s="69" t="str">
        <f>IF(Z34=0,"",IF(Z34="",0,IF(Z34&lt;=AL50,D48,ROUNDUP(Z39/Z34,6))))</f>
        <v/>
      </c>
      <c r="K39" s="69"/>
      <c r="L39" s="69"/>
      <c r="M39" s="34" t="s">
        <v>33</v>
      </c>
      <c r="N39" s="14"/>
      <c r="O39" s="14"/>
      <c r="W39" s="7"/>
      <c r="X39" s="7"/>
      <c r="Z39" s="70">
        <f>IF(Z34&lt;=AL50,(Z34*D48),((Z34-AL50)*D49)+(AL50*D48))</f>
        <v>0</v>
      </c>
      <c r="AA39" s="70"/>
      <c r="AB39" s="70"/>
      <c r="AC39" s="70"/>
      <c r="AD39" s="70"/>
      <c r="AE39" s="14"/>
      <c r="AF39" s="14"/>
      <c r="AG39" s="14"/>
      <c r="AH39" s="14"/>
      <c r="AI39" s="14"/>
      <c r="AJ39" s="14"/>
      <c r="AK39" s="5"/>
      <c r="AL39" s="31">
        <v>7</v>
      </c>
    </row>
    <row r="40" spans="1:256" ht="14.25" customHeight="1" x14ac:dyDescent="0.2">
      <c r="A40" s="7"/>
      <c r="B40" s="7"/>
      <c r="C40" s="1"/>
      <c r="D40" s="1" t="s">
        <v>48</v>
      </c>
      <c r="E40" s="1"/>
      <c r="F40" s="1"/>
      <c r="G40" s="33"/>
      <c r="H40" s="14"/>
      <c r="I40" s="45"/>
      <c r="J40" s="45"/>
      <c r="K40" s="45"/>
      <c r="L40" s="34"/>
      <c r="M40" s="14"/>
      <c r="N40" s="14"/>
      <c r="O40" s="14"/>
      <c r="W40" s="7"/>
      <c r="X40" s="7"/>
      <c r="Z40" s="63">
        <f>IF(AG19=0,0,(-Z39/AG19*AG20))</f>
        <v>0</v>
      </c>
      <c r="AA40" s="63"/>
      <c r="AB40" s="63"/>
      <c r="AC40" s="63"/>
      <c r="AD40" s="63"/>
      <c r="AE40" s="14"/>
      <c r="AF40" s="14"/>
      <c r="AG40" s="14"/>
      <c r="AH40" s="14"/>
      <c r="AI40" s="14"/>
      <c r="AJ40" s="14"/>
      <c r="AK40" s="5"/>
      <c r="AL40" s="31">
        <v>7.5</v>
      </c>
    </row>
    <row r="41" spans="1:256" ht="14.25" customHeight="1" x14ac:dyDescent="0.2">
      <c r="A41" s="1"/>
      <c r="B41" s="7"/>
      <c r="C41" s="1"/>
      <c r="D41" s="1" t="s">
        <v>49</v>
      </c>
      <c r="E41" s="1"/>
      <c r="F41" s="1"/>
      <c r="G41" s="33"/>
      <c r="H41" s="14"/>
      <c r="I41" s="45"/>
      <c r="J41" s="45"/>
      <c r="K41" s="45"/>
      <c r="L41" s="34"/>
      <c r="M41" s="14"/>
      <c r="N41" s="14"/>
      <c r="O41" s="14"/>
      <c r="W41" s="7"/>
      <c r="X41" s="7"/>
      <c r="Z41" s="66">
        <f>SUM(Z39:AD40)</f>
        <v>0</v>
      </c>
      <c r="AA41" s="66"/>
      <c r="AB41" s="66"/>
      <c r="AC41" s="66"/>
      <c r="AD41" s="66"/>
      <c r="AE41" s="14"/>
      <c r="AF41" s="14"/>
      <c r="AG41" s="14"/>
      <c r="AH41" s="14"/>
      <c r="AI41" s="14"/>
      <c r="AJ41" s="14"/>
      <c r="AK41" s="5"/>
      <c r="AL41" s="31">
        <v>8</v>
      </c>
    </row>
    <row r="42" spans="1:256" ht="14.25" customHeight="1" x14ac:dyDescent="0.2">
      <c r="A42" s="1"/>
      <c r="B42" s="7"/>
      <c r="C42" s="1"/>
      <c r="D42" s="23" t="s">
        <v>34</v>
      </c>
      <c r="E42" s="1"/>
      <c r="F42" s="1"/>
      <c r="G42" s="3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7"/>
      <c r="X42" s="7"/>
      <c r="Z42" s="63">
        <f>IF(AG22="ja",IF(AG24-AG23=0,0,IF(AG24&gt;AG23,0,IF(AG22="",WW,IF(AG23="",0,IF(AG22="nein",0,(-Z41/(AG23+2)*AG24)))))),0)</f>
        <v>0</v>
      </c>
      <c r="AA42" s="63"/>
      <c r="AB42" s="63"/>
      <c r="AC42" s="63"/>
      <c r="AD42" s="63"/>
      <c r="AE42" s="34" t="str">
        <f>IF(AG22="nein","","2)")</f>
        <v/>
      </c>
      <c r="AF42" s="14"/>
      <c r="AG42" s="14"/>
      <c r="AH42" s="14"/>
      <c r="AI42" s="14"/>
      <c r="AJ42" s="14"/>
      <c r="AK42" s="35"/>
      <c r="AL42" s="31">
        <v>8.5</v>
      </c>
    </row>
    <row r="43" spans="1:256" ht="14.25" customHeight="1" x14ac:dyDescent="0.2">
      <c r="A43" s="1"/>
      <c r="B43" s="7"/>
      <c r="C43" s="1"/>
      <c r="D43" s="23" t="s">
        <v>51</v>
      </c>
      <c r="E43" s="1"/>
      <c r="F43" s="1"/>
      <c r="G43" s="3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7"/>
      <c r="X43" s="7"/>
      <c r="Z43" s="66">
        <f>SUM(Z41:AD42)</f>
        <v>0</v>
      </c>
      <c r="AA43" s="66"/>
      <c r="AB43" s="66"/>
      <c r="AC43" s="66"/>
      <c r="AD43" s="66"/>
      <c r="AE43" s="14"/>
      <c r="AF43" s="14"/>
      <c r="AG43" s="14"/>
      <c r="AH43" s="14"/>
      <c r="AI43" s="14"/>
      <c r="AJ43" s="14"/>
      <c r="AK43" s="5"/>
      <c r="AL43" s="31">
        <v>9</v>
      </c>
    </row>
    <row r="44" spans="1:256" ht="14.25" customHeight="1" x14ac:dyDescent="0.2">
      <c r="B44" s="7"/>
      <c r="C44" s="7"/>
      <c r="D44" s="1" t="s">
        <v>35</v>
      </c>
      <c r="E44" s="62">
        <v>0.4</v>
      </c>
      <c r="F44" s="62"/>
      <c r="G44" s="1" t="s">
        <v>36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7"/>
      <c r="X44" s="7"/>
      <c r="Z44" s="63">
        <f>IF(AG26="nein",(ROUNDDOWN((-Z43*E44),0)),IF(AND(AG26="ja",IF(WRNN="ja",)),IF(AB6&gt;2016,0,ROUNDDOWN((-Z43*E44),0)),0))</f>
        <v>0</v>
      </c>
      <c r="AA44" s="63"/>
      <c r="AB44" s="63"/>
      <c r="AC44" s="63"/>
      <c r="AD44" s="63"/>
      <c r="AE44" s="34" t="str">
        <f>IF(WRNN="ja",IF(Z44=0,"3)",""),"")</f>
        <v/>
      </c>
      <c r="AF44" s="14"/>
      <c r="AG44" s="14"/>
      <c r="AH44" s="14"/>
      <c r="AI44" s="14"/>
      <c r="AJ44" s="14"/>
      <c r="AK44" s="5"/>
      <c r="AL44" s="31">
        <v>9.5</v>
      </c>
    </row>
    <row r="45" spans="1:256" ht="14.25" customHeight="1" x14ac:dyDescent="0.2">
      <c r="A45" s="1"/>
      <c r="B45" s="7"/>
      <c r="C45" s="1"/>
      <c r="D45" s="1" t="s">
        <v>37</v>
      </c>
      <c r="E45" s="1"/>
      <c r="F45" s="1"/>
      <c r="G45" s="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7"/>
      <c r="X45" s="7"/>
      <c r="Z45" s="64">
        <f>ROUNDDOWN(SUM(Z43:AD44),-1)</f>
        <v>0</v>
      </c>
      <c r="AA45" s="64"/>
      <c r="AB45" s="64"/>
      <c r="AC45" s="64"/>
      <c r="AD45" s="64"/>
      <c r="AE45" s="14"/>
      <c r="AF45" s="7"/>
      <c r="AK45" s="5"/>
      <c r="AL45" s="31">
        <v>10</v>
      </c>
    </row>
    <row r="46" spans="1:256" ht="14.25" customHeight="1" x14ac:dyDescent="0.2">
      <c r="A46" s="1"/>
      <c r="B46" s="7"/>
      <c r="C46" s="1"/>
      <c r="D46" s="2" t="s">
        <v>38</v>
      </c>
      <c r="E46" s="1"/>
      <c r="F46" s="1"/>
      <c r="G46" s="3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7"/>
      <c r="AE46" s="7"/>
      <c r="AF46" s="56">
        <f>ROUNDDOWN(Z45,-2)</f>
        <v>0</v>
      </c>
      <c r="AG46" s="56"/>
      <c r="AH46" s="56"/>
      <c r="AI46" s="56"/>
      <c r="AJ46" s="56"/>
      <c r="AK46" s="5"/>
      <c r="AL46" s="31">
        <v>10.5</v>
      </c>
    </row>
    <row r="47" spans="1:256" ht="14.25" customHeight="1" x14ac:dyDescent="0.2">
      <c r="A47" s="1"/>
      <c r="B47" s="1"/>
      <c r="C47" s="1"/>
      <c r="D47" s="1"/>
      <c r="E47" s="1"/>
      <c r="F47" s="1"/>
      <c r="G47" s="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5"/>
      <c r="AL47" s="31">
        <v>11</v>
      </c>
    </row>
    <row r="48" spans="1:256" ht="14.25" customHeight="1" x14ac:dyDescent="0.2">
      <c r="C48" s="47" t="s">
        <v>33</v>
      </c>
      <c r="D48" s="65">
        <v>5.5E-2</v>
      </c>
      <c r="E48" s="65"/>
      <c r="F48" s="36" t="s">
        <v>50</v>
      </c>
      <c r="G48" s="36"/>
      <c r="H48" s="14"/>
      <c r="I48" s="14"/>
      <c r="J48" s="14"/>
      <c r="K48" s="14"/>
      <c r="L48" s="14"/>
      <c r="M48" s="14"/>
      <c r="N48" s="14"/>
      <c r="O48" s="14"/>
      <c r="P48" s="14"/>
      <c r="R48" s="37"/>
      <c r="S48" s="37"/>
      <c r="T48" s="37"/>
      <c r="U48" s="37"/>
      <c r="V48" s="3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5"/>
      <c r="AL48" s="31">
        <v>11.5</v>
      </c>
    </row>
    <row r="49" spans="1:38" ht="14.25" customHeight="1" x14ac:dyDescent="0.2">
      <c r="A49" s="48"/>
      <c r="D49" s="57">
        <v>0.02</v>
      </c>
      <c r="E49" s="57"/>
      <c r="F49" s="38" t="s">
        <v>43</v>
      </c>
      <c r="G49" s="39"/>
      <c r="H49" s="39"/>
      <c r="I49" s="39"/>
      <c r="J49" s="39"/>
      <c r="K49" s="39"/>
      <c r="L49" s="39"/>
      <c r="M49" s="3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5"/>
      <c r="AL49" s="31">
        <v>12</v>
      </c>
    </row>
    <row r="50" spans="1:38" ht="27.95" customHeight="1" x14ac:dyDescent="0.2">
      <c r="C50" s="49" t="str">
        <f>IF(AG22="nein","","2)")</f>
        <v/>
      </c>
      <c r="D50" s="58" t="str">
        <f>IF(AG22="ja","Für die Berechnung wird die Anzahl Zimmer plus 2 gerechnet, damit werden die übrigen Räume (Küche, Badezimmer, WC und Nebenräume wie Entrée, Estrich, Keller, Garage usw.) berücksichtigt.","")</f>
        <v/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46">
        <v>850000</v>
      </c>
    </row>
    <row r="51" spans="1:38" ht="33.950000000000003" customHeight="1" x14ac:dyDescent="0.2">
      <c r="C51" s="49" t="str">
        <f>IF(WRNN="ja",IF(Z44=0,"3)",""),"")</f>
        <v/>
      </c>
      <c r="D51" s="58" t="str">
        <f>IF(WRNN="ja",IF(AND(Z44=0,AB6&lt;=2015),"Der Einschlag von 40% auf dem steuerlichen Verkehrsmietwert (§ 6 Abs. 1 Verordnung zum Steuergesetz) kann nur bei Wohneigentum am Hauptwohnsitz gewährt werden. Bei Nutzniessung, Wohnrecht oder Ferienliegenschaft entfällt dieser Einschlag.","Der Einschlag von 40% auf dem steuerlichen Verkehrsmietwert (§ 6 Abs. 1 Verordnung zum Steuergesetz) kann nur bei Wohneigentum am Hauptwohnsitz gewährt werden. Bei Ferienliegenschaft entfällt dieser Einschlag."),"")</f>
        <v/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8" ht="14.25" x14ac:dyDescent="0.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14"/>
      <c r="AK52" s="5"/>
    </row>
    <row r="53" spans="1:38" ht="14.45" customHeight="1" x14ac:dyDescent="0.2">
      <c r="A53" s="1"/>
      <c r="B53" s="1"/>
      <c r="C53" s="1"/>
      <c r="D53" s="1"/>
      <c r="E53" s="1"/>
      <c r="F53" s="1"/>
      <c r="G53" s="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5"/>
    </row>
    <row r="54" spans="1:38" s="42" customFormat="1" ht="14.25" customHeight="1" x14ac:dyDescent="0.2">
      <c r="A54" s="1"/>
      <c r="C54" s="1"/>
      <c r="D54" s="5" t="s">
        <v>52</v>
      </c>
      <c r="E54" s="1"/>
      <c r="F54" s="1"/>
      <c r="G54" s="8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AC54" s="59" t="s">
        <v>39</v>
      </c>
      <c r="AD54" s="59"/>
      <c r="AE54" s="60">
        <f ca="1">TODAY()</f>
        <v>44979</v>
      </c>
      <c r="AF54" s="60"/>
      <c r="AG54" s="60"/>
      <c r="AH54" s="60"/>
      <c r="AI54" s="60"/>
      <c r="AJ54" s="60"/>
      <c r="AK54" s="5"/>
    </row>
    <row r="55" spans="1:38" x14ac:dyDescent="0.2">
      <c r="A55" s="1"/>
      <c r="B55" s="1"/>
      <c r="C55" s="1"/>
      <c r="D55" s="1"/>
      <c r="E55" s="1"/>
      <c r="F55" s="1"/>
      <c r="G55" s="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6"/>
    </row>
    <row r="56" spans="1:38" x14ac:dyDescent="0.2">
      <c r="A56" s="1"/>
      <c r="B56" s="1"/>
      <c r="C56" s="1"/>
      <c r="D56" s="1"/>
      <c r="E56" s="1"/>
      <c r="F56" s="1"/>
      <c r="G56" s="1"/>
      <c r="H56" s="14"/>
      <c r="I56" s="14"/>
      <c r="J56" s="14"/>
      <c r="K56" s="14"/>
      <c r="L56" s="42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G56" s="14"/>
      <c r="AH56" s="14"/>
      <c r="AI56" s="14"/>
      <c r="AJ56" s="14"/>
      <c r="AK56" s="5"/>
    </row>
    <row r="57" spans="1:38" x14ac:dyDescent="0.2">
      <c r="A57" s="1"/>
      <c r="B57" s="1"/>
      <c r="C57" s="1"/>
      <c r="D57" s="1"/>
      <c r="E57" s="1"/>
      <c r="F57" s="1"/>
      <c r="G57" s="1"/>
      <c r="H57" s="14"/>
      <c r="I57" s="14"/>
      <c r="J57" s="14"/>
      <c r="K57" s="14"/>
      <c r="L57" s="42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5"/>
    </row>
  </sheetData>
  <sheetProtection selectLockedCells="1"/>
  <mergeCells count="42">
    <mergeCell ref="D12:N12"/>
    <mergeCell ref="AA13:AE13"/>
    <mergeCell ref="AA12:AK12"/>
    <mergeCell ref="V17:AK17"/>
    <mergeCell ref="AB6:AC6"/>
    <mergeCell ref="AA10:AE10"/>
    <mergeCell ref="AA11:AE11"/>
    <mergeCell ref="AG24:AH24"/>
    <mergeCell ref="D13:N13"/>
    <mergeCell ref="D14:N14"/>
    <mergeCell ref="D15:N15"/>
    <mergeCell ref="D16:N16"/>
    <mergeCell ref="AG19:AH19"/>
    <mergeCell ref="AG20:AH20"/>
    <mergeCell ref="AG22:AH22"/>
    <mergeCell ref="AG23:AH23"/>
    <mergeCell ref="AA14:AE14"/>
    <mergeCell ref="AA15:AE15"/>
    <mergeCell ref="AA16:AE16"/>
    <mergeCell ref="Z42:AD42"/>
    <mergeCell ref="Z32:AD32"/>
    <mergeCell ref="Z33:AD33"/>
    <mergeCell ref="Z34:AD34"/>
    <mergeCell ref="V26:AE26"/>
    <mergeCell ref="AG26:AH26"/>
    <mergeCell ref="J39:L39"/>
    <mergeCell ref="Z39:AD39"/>
    <mergeCell ref="Z40:AD40"/>
    <mergeCell ref="Z41:AD41"/>
    <mergeCell ref="AF35:AJ35"/>
    <mergeCell ref="E44:F44"/>
    <mergeCell ref="Z44:AD44"/>
    <mergeCell ref="Z45:AD45"/>
    <mergeCell ref="D48:E48"/>
    <mergeCell ref="Z43:AD43"/>
    <mergeCell ref="AF46:AJ46"/>
    <mergeCell ref="D49:E49"/>
    <mergeCell ref="D50:AK50"/>
    <mergeCell ref="D51:AK51"/>
    <mergeCell ref="AC54:AD54"/>
    <mergeCell ref="AE54:AJ54"/>
    <mergeCell ref="I54:U54"/>
  </mergeCells>
  <dataValidations disablePrompts="1" count="3">
    <dataValidation type="list" allowBlank="1" showInputMessage="1" showErrorMessage="1" sqref="AA11:AE11" xr:uid="{00000000-0002-0000-0000-000000000000}">
      <formula1>$AL$10:$AL$21</formula1>
    </dataValidation>
    <dataValidation type="list" allowBlank="1" showInputMessage="1" showErrorMessage="1" errorTitle="Auswahl treffen" error="Der eingegebene Wert ist ungültig. Treffen Sie eine gültige Auswahl!" sqref="AG22:AH22 AG26:AH26" xr:uid="{00000000-0002-0000-0000-000001000000}">
      <formula1>$AL$23:$AL$24</formula1>
    </dataValidation>
    <dataValidation type="list" allowBlank="1" sqref="AG19:AH19 AG20:AH20 AG24:AH24" xr:uid="{00000000-0002-0000-0000-000002000000}">
      <formula1>$AL$26:$AL$49</formula1>
    </dataValidation>
  </dataValidations>
  <printOptions horizontalCentered="1" verticalCentered="1"/>
  <pageMargins left="0.19685039370078741" right="0.19685039370078741" top="0.19685039370078741" bottom="0.31496062992125984" header="0" footer="0"/>
  <pageSetup paperSize="9" orientation="portrait" blackAndWhite="1" verticalDpi="300" r:id="rId1"/>
  <headerFooter alignWithMargins="0"/>
  <ignoredErrors>
    <ignoredError sqref="Z4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Baurecht 2-FH</vt:lpstr>
      <vt:lpstr>'Baurecht 2-FH'!Druckbereich</vt:lpstr>
      <vt:lpstr>'Baurecht 2-FH'!Gesamt</vt:lpstr>
      <vt:lpstr>'Baurecht 2-FH'!Geschäftlich</vt:lpstr>
      <vt:lpstr>'Baurecht 2-FH'!WRNN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Iten</dc:creator>
  <cp:lastModifiedBy>Christina Iten</cp:lastModifiedBy>
  <cp:lastPrinted>2012-11-13T15:28:50Z</cp:lastPrinted>
  <dcterms:created xsi:type="dcterms:W3CDTF">2012-10-09T07:35:37Z</dcterms:created>
  <dcterms:modified xsi:type="dcterms:W3CDTF">2023-02-22T15:00:41Z</dcterms:modified>
</cp:coreProperties>
</file>